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10770"/>
  </bookViews>
  <sheets>
    <sheet name="Sheet2" sheetId="2" r:id="rId1"/>
  </sheets>
  <definedNames>
    <definedName name="_xlnm.Print_Titles" localSheetId="0">Sheet2!$22:$25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<sst xmlns="http://schemas.openxmlformats.org/spreadsheetml/2006/main" count="185" uniqueCount="154">
  <si>
    <t>阿鲁科尔沁旗2026年草原畜牧业转型升级试点旗项目投资概算表</t>
  </si>
  <si>
    <t>一</t>
  </si>
  <si>
    <t>项目名称</t>
  </si>
  <si>
    <t>阿鲁科尔沁旗2026年草原畜牧业转型升级试点旗项目</t>
  </si>
  <si>
    <t>二</t>
  </si>
  <si>
    <t>申报单位</t>
  </si>
  <si>
    <t>阿鲁科尔沁旗农牧局</t>
  </si>
  <si>
    <t>三</t>
  </si>
  <si>
    <t>申报文件</t>
  </si>
  <si>
    <t>四</t>
  </si>
  <si>
    <t>建设性质</t>
  </si>
  <si>
    <t>新建</t>
  </si>
  <si>
    <t>五</t>
  </si>
  <si>
    <t>建设单位</t>
  </si>
  <si>
    <t>六</t>
  </si>
  <si>
    <t>建设年限</t>
  </si>
  <si>
    <r>
      <rPr>
        <sz val="9"/>
        <color rgb="FF000000"/>
        <rFont val="Calibri"/>
        <charset val="134"/>
      </rPr>
      <t>2026</t>
    </r>
    <r>
      <rPr>
        <sz val="9"/>
        <color rgb="FF000000"/>
        <rFont val="宋体"/>
        <charset val="134"/>
      </rPr>
      <t>年—</t>
    </r>
    <r>
      <rPr>
        <sz val="9"/>
        <color rgb="FF000000"/>
        <rFont val="Calibri"/>
        <charset val="134"/>
      </rPr>
      <t>2027</t>
    </r>
    <r>
      <rPr>
        <sz val="9"/>
        <color rgb="FF000000"/>
        <rFont val="宋体"/>
        <charset val="134"/>
      </rPr>
      <t>年</t>
    </r>
  </si>
  <si>
    <t>七</t>
  </si>
  <si>
    <t>建设地点</t>
  </si>
  <si>
    <t>阿鲁科尔沁旗绍根镇绍根嘎查、双胜镇龙头山村及相关苏木乡镇</t>
  </si>
  <si>
    <t>八</t>
  </si>
  <si>
    <t>主要建设内容及规模</t>
  </si>
  <si>
    <r>
      <rPr>
        <b/>
        <sz val="9"/>
        <color theme="1"/>
        <rFont val="宋体"/>
        <charset val="134"/>
      </rPr>
      <t>阿鲁科尔沁旗2026年草原畜牧业转型升级试点旗项目</t>
    </r>
    <r>
      <rPr>
        <b/>
        <sz val="9"/>
        <color rgb="FFFF0000"/>
        <rFont val="宋体"/>
        <charset val="134"/>
      </rPr>
      <t>主要分三部分建设：</t>
    </r>
  </si>
  <si>
    <t>1.高产稳产优质饲草基地建设工程</t>
  </si>
  <si>
    <t>高标准草田建设2000亩；将传统喷灌改造为高效滴灌系统，并配套部署远程智能喷灌机控制器、智能水肥一体化系统及4G远程变频控制系统，实现喷灌机的远程启停与恒压供水；同时，集成4G智能塔盒与角度控制器、远程离心叠片过滤系统，并引入土壤墒情传感器、田间气象站、作物生长监测、监控设备及巡田仪等多维感知设备，对用水量、用电量、流量压力及作物生长环境进行实时采集与视频监控，最终构建起一套集智能灌溉、精准施肥、环境监测与远程管控于一体的综合性数智化管理平台，推广优良品种，实施有机肥或肥料，购买智能化设备，实施标准化生产；修建储草库1000平米、农机库500平米等设施。</t>
  </si>
  <si>
    <t>2.标准化规模养殖场建设工程</t>
  </si>
  <si>
    <t>2.1标准化规模化养殖场项目：项目规划用地176241平米（264.36亩）。总建筑面积83127平米，建筑内容包括：新建育肥牛舍14栋，总建筑面积77000平米，每栋建筑面积5500平米；粪污堆放及牛尿收集场1栋，建筑面积5500平米；生活管理用房1栋，建筑面积252平米；防疫室1栋，建筑面积87.5平米；饲料间1栋，建筑面积87.5平米；隔离牛舍1栋，建筑面积200平米；配套卸牛平台及赶牛通道8个，地磅1个及给水、排水、供电、硬化等基础设施等。</t>
  </si>
  <si>
    <t>2.2建设社会化服务组织项目</t>
  </si>
  <si>
    <t>购买拖拉机1台、摊晒机2台、搂草机4台、铲车4台等。</t>
  </si>
  <si>
    <t>2.3建设奶食品加工作坊项目</t>
  </si>
  <si>
    <t>建设奶食品加工作坊4处，主要包括建设提升基础设施，完善冷链运输，设施设备等。</t>
  </si>
  <si>
    <t>3.防灾减灾饲草贮运体系建设工程</t>
  </si>
  <si>
    <t>3.1建设饲草收贮库项目：建设户型饲草收贮库34600平米，分布于全旗14个苏木乡镇。主要建设内容有土建工程、钢结构安装及相关配套工程等。</t>
  </si>
  <si>
    <t>3.2饲草混合日料生产配送基地项目</t>
  </si>
  <si>
    <t>建设3000平米贮草库一座，堆料场及配套地面硬化、消防设备等。</t>
  </si>
  <si>
    <t>九</t>
  </si>
  <si>
    <t>建设内容</t>
  </si>
  <si>
    <t>规格（型号）</t>
  </si>
  <si>
    <t>规模（数量）</t>
  </si>
  <si>
    <t>单位</t>
  </si>
  <si>
    <t>单位造价（元）</t>
  </si>
  <si>
    <t>投资（万元）</t>
  </si>
  <si>
    <t>总投资</t>
  </si>
  <si>
    <t>其中</t>
  </si>
  <si>
    <t>中央资金</t>
  </si>
  <si>
    <t>地方配套及企业自筹资金</t>
  </si>
  <si>
    <t>高产稳产优质饲草基地建设工程</t>
  </si>
  <si>
    <t>建设高标准草田项目-草田建设</t>
  </si>
  <si>
    <t>推广优良种子、实施标准化生产、实施有机肥或肥料等</t>
  </si>
  <si>
    <t>亩</t>
  </si>
  <si>
    <t>建设高标准草田项目-喷改滴系统改造</t>
  </si>
  <si>
    <t>实施传统喷灌至高效节水滴灌系统的全面技术改造，包含系统所需的全套滴灌管材与配件、阀门及过滤等关键设备，以及专业的系统集成与安装调试服务等。</t>
  </si>
  <si>
    <t>智能水肥一体化系统</t>
  </si>
  <si>
    <t>集成喷灌机控制器、水肥一体机、变频控制等设备，实现水肥按需自动配比与精准滴灌，显著提升水肥利用率，实现水肥一体化精准输送与闭环管理。</t>
  </si>
  <si>
    <t>套</t>
  </si>
  <si>
    <t>过滤及数据采集传输系统</t>
  </si>
  <si>
    <t>实施4G远程离心叠片过滤系统，支持全自动反冲洗。集成流量压力传感等设备，实时采集数据并传输至云平台。</t>
  </si>
  <si>
    <t>塔盒控制监测系统</t>
  </si>
  <si>
    <t>集成中间、尾跨塔盒控制器，采用全密封结构设计，支持4G全网通网络通信，可实时监测胎压及胎温数据，同时具备角度异常预警及防碰撞保护机制等功能。</t>
  </si>
  <si>
    <t>个</t>
  </si>
  <si>
    <t>作物生长及环境监测系统</t>
  </si>
  <si>
    <t>通过集成田间农摄仪、土壤传感器、高清摄像头、巡田仪及气象站等多维感知设备，构建全方位的农业监测体系，实现对作物生长态势及其周边气候、土壤环境的精准监测与深度分析。</t>
  </si>
  <si>
    <t>土壤及作物养分检测系统</t>
  </si>
  <si>
    <t>可对土壤及作物养分全元素检测，实现对作物成分的即使定量分析等功能。</t>
  </si>
  <si>
    <t>台</t>
  </si>
  <si>
    <t>建设高标准草田项目-储草库</t>
  </si>
  <si>
    <t>1000平米</t>
  </si>
  <si>
    <t>平米</t>
  </si>
  <si>
    <t>建设高标准草田项目-农机库</t>
  </si>
  <si>
    <t>500平米</t>
  </si>
  <si>
    <t>标准化规模养殖场建设工程</t>
  </si>
  <si>
    <t>标准化规模养殖场建设工程-标准化规模化养殖场项目</t>
  </si>
  <si>
    <t>2.1.1</t>
  </si>
  <si>
    <t>标准化规模化养殖场项目-1#育肥牛舍</t>
  </si>
  <si>
    <t>250米*22米*14栋</t>
  </si>
  <si>
    <t>（9栋）</t>
  </si>
  <si>
    <t>（5栋）</t>
  </si>
  <si>
    <t>2.1.2</t>
  </si>
  <si>
    <t>标准化规模化养殖场项目-粪污堆放及牛尿收集场</t>
  </si>
  <si>
    <t>250米*22米*1栋</t>
  </si>
  <si>
    <t>2.1.3</t>
  </si>
  <si>
    <t>标准化规模化养殖场项目－生活管理用房</t>
  </si>
  <si>
    <t>252平米</t>
  </si>
  <si>
    <t>2.1.4</t>
  </si>
  <si>
    <t>标准化规模化养殖场项目－饲料间</t>
  </si>
  <si>
    <t>12.5米*7米*1栋</t>
  </si>
  <si>
    <t>2.1.5</t>
  </si>
  <si>
    <t>标准化规模化养殖场项目－防疫室</t>
  </si>
  <si>
    <t>2.1.6</t>
  </si>
  <si>
    <t>标准化规模化养殖场项目-隔离牛舍</t>
  </si>
  <si>
    <t>200平米</t>
  </si>
  <si>
    <t>2.1.7</t>
  </si>
  <si>
    <t>标准化规模化养殖场项目-配套工程</t>
  </si>
  <si>
    <t>项</t>
  </si>
  <si>
    <t>2.1.7.1</t>
  </si>
  <si>
    <t>标准化规模化养殖场项目－卸牛平台及赶牛通道</t>
  </si>
  <si>
    <t>2.1.7.2</t>
  </si>
  <si>
    <t>标准化规模化养殖场项目－地磅及基础</t>
  </si>
  <si>
    <t>30米*3米</t>
  </si>
  <si>
    <t>2.1.7.3</t>
  </si>
  <si>
    <t>标准化规模化养殖场项目－硬化地面工程</t>
  </si>
  <si>
    <t>面层200厚C30混凝土切缝、基层300mm厚山皮石等</t>
  </si>
  <si>
    <t>2.1.7.4</t>
  </si>
  <si>
    <t>标准化规模化养殖场项目－外网电气工程</t>
  </si>
  <si>
    <t>3820米、两台800KVA箱变等</t>
  </si>
  <si>
    <t>2.1.7.5</t>
  </si>
  <si>
    <t>标准化规模化养殖场项目－外网给水工程</t>
  </si>
  <si>
    <t>1144米、新建井100米2座、空气热源泵8台等</t>
  </si>
  <si>
    <t>2.1.7.6</t>
  </si>
  <si>
    <t>标准化规模化养殖场项目－外网排水工程</t>
  </si>
  <si>
    <t>1500米、10#玻璃钢化粪池等</t>
  </si>
  <si>
    <t>米</t>
  </si>
  <si>
    <t>2.1.7.7</t>
  </si>
  <si>
    <t>标准化规模化养殖场项目－围墙及大门工程</t>
  </si>
  <si>
    <t>1879米、场区大门3樘</t>
  </si>
  <si>
    <t>2.1.7.8</t>
  </si>
  <si>
    <t>标准化规模化养殖场项目-场区土方工程</t>
  </si>
  <si>
    <t>173450平米</t>
  </si>
  <si>
    <t>标准化规模养殖场建设工程-建设社会化服务组织项目</t>
  </si>
  <si>
    <t>2.2.1</t>
  </si>
  <si>
    <t>建设社会化服务组织项目-拖拉机</t>
  </si>
  <si>
    <t>LP2204—C（拖拉机）</t>
  </si>
  <si>
    <t>2.2.2</t>
  </si>
  <si>
    <t>建设社会化服务组织项目-摊晒机</t>
  </si>
  <si>
    <t>WZW—7.6（摊晒机）</t>
  </si>
  <si>
    <t>2.3.3</t>
  </si>
  <si>
    <t>建设社会化服务组织项目-搂草机</t>
  </si>
  <si>
    <t xml:space="preserve">搂草机 </t>
  </si>
  <si>
    <t>2.4.4</t>
  </si>
  <si>
    <t>建设社会化服务组织项目-铲车</t>
  </si>
  <si>
    <t>ZL938（铲车）</t>
  </si>
  <si>
    <t>标准化规模养殖场建设工程-建设奶食品加工作坊项目</t>
  </si>
  <si>
    <t>处</t>
  </si>
  <si>
    <t>2.3.1</t>
  </si>
  <si>
    <t>建设奶食品加工作坊4处，主要包括建设提升基础设施，完善冷链运输，设施设备等</t>
  </si>
  <si>
    <t>防灾减灾饲草贮运体系建设工程</t>
  </si>
  <si>
    <t>㎡</t>
  </si>
  <si>
    <t>建设饲草收贮库项目-草料库建设项目</t>
  </si>
  <si>
    <t>34600平米</t>
  </si>
  <si>
    <t>饲草混合日料生产配送基地项目</t>
  </si>
  <si>
    <t>3.2.1</t>
  </si>
  <si>
    <t>饲草混合日料生产配送基地项目-新建1#草棚</t>
  </si>
  <si>
    <t>3000平米*1栋</t>
  </si>
  <si>
    <t>3.2.2</t>
  </si>
  <si>
    <t>饲草混合日料生产配送基地项目-配套工程</t>
  </si>
  <si>
    <t>3.2.2.1</t>
  </si>
  <si>
    <t>饲草混合日料生产配送基地项目-硬化工程</t>
  </si>
  <si>
    <t>面层220厚C30混凝土切缝、25厚粗砂、基层300mm厚山皮石等</t>
  </si>
  <si>
    <t>3.2.2.2</t>
  </si>
  <si>
    <t>饲草混合日料生产配送基地项目-电气工程</t>
  </si>
  <si>
    <t>电缆100m，柴油发电机组1台等</t>
  </si>
  <si>
    <t>3.2.2.3</t>
  </si>
  <si>
    <t>饲草混合日料生产配送基地项目-给水工程</t>
  </si>
  <si>
    <t>给水管道900m 3眼井更换泵管和水泵等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</si>
</sst>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  <numFmt numFmtId="177" formatCode="0.00_ "/>
    <numFmt numFmtId="178" formatCode="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4"/>
      <color rgb="FF000000"/>
      <name val="仿宋"/>
      <charset val="134"/>
    </font>
    <font>
      <sz val="9"/>
      <color rgb="FF000000"/>
      <name val="宋体"/>
      <charset val="134"/>
    </font>
    <font>
      <sz val="9"/>
      <color rgb="FF000000"/>
      <name val="??"/>
      <charset val="134"/>
    </font>
    <font>
      <sz val="9"/>
      <color rgb="FF000000"/>
      <name val="Calibri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49" applyFont="1" applyFill="1" applyAlignment="1"/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176" fontId="8" fillId="0" borderId="7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vertical="center" wrapText="1"/>
    </xf>
    <xf numFmtId="176" fontId="8" fillId="0" borderId="8" xfId="0" applyNumberFormat="1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view="pageBreakPreview" zoomScaleNormal="100" topLeftCell="A54" workbookViewId="0">
      <selection activeCell="G61" sqref="G61:I61"/>
    </sheetView>
  </sheetViews>
  <sheetFormatPr defaultColWidth="8.89166666666667" defaultRowHeight="13.5"/>
  <cols>
    <col min="1" max="1" width="8.89166666666667" customWidth="1"/>
    <col min="2" max="2" width="15.1083333333333" customWidth="1"/>
    <col min="3" max="3" width="24.225" customWidth="1"/>
    <col min="4" max="4" width="7.66666666666667" customWidth="1"/>
    <col min="5" max="5" width="7" customWidth="1"/>
    <col min="6" max="6" width="8.33333333333333" customWidth="1"/>
    <col min="7" max="7" width="9.10833333333333" customWidth="1"/>
    <col min="8" max="8" width="7.66666666666667" customWidth="1"/>
    <col min="9" max="9" width="7.44166666666667" customWidth="1"/>
  </cols>
  <sheetData>
    <row r="1" ht="18.9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15.9" customHeight="1" spans="1:9">
      <c r="A2" s="5" t="s">
        <v>1</v>
      </c>
      <c r="B2" s="5" t="s">
        <v>2</v>
      </c>
      <c r="C2" s="6" t="s">
        <v>3</v>
      </c>
      <c r="D2" s="6"/>
      <c r="E2" s="6"/>
      <c r="F2" s="6"/>
      <c r="G2" s="6"/>
      <c r="H2" s="6"/>
      <c r="I2" s="6"/>
    </row>
    <row r="3" ht="15.9" customHeight="1" spans="1:9">
      <c r="A3" s="5" t="s">
        <v>4</v>
      </c>
      <c r="B3" s="5" t="s">
        <v>5</v>
      </c>
      <c r="C3" s="6" t="s">
        <v>6</v>
      </c>
      <c r="D3" s="6"/>
      <c r="E3" s="6"/>
      <c r="F3" s="6"/>
      <c r="G3" s="6"/>
      <c r="H3" s="6"/>
      <c r="I3" s="6"/>
    </row>
    <row r="4" ht="15.9" customHeight="1" spans="1:9">
      <c r="A4" s="5" t="s">
        <v>7</v>
      </c>
      <c r="B4" s="5" t="s">
        <v>8</v>
      </c>
      <c r="C4" s="7"/>
      <c r="D4" s="7"/>
      <c r="E4" s="7"/>
      <c r="F4" s="7"/>
      <c r="G4" s="7"/>
      <c r="H4" s="7"/>
      <c r="I4" s="7"/>
    </row>
    <row r="5" ht="15.9" customHeight="1" spans="1:9">
      <c r="A5" s="5" t="s">
        <v>9</v>
      </c>
      <c r="B5" s="5" t="s">
        <v>10</v>
      </c>
      <c r="C5" s="6" t="s">
        <v>11</v>
      </c>
      <c r="D5" s="6"/>
      <c r="E5" s="6"/>
      <c r="F5" s="6"/>
      <c r="G5" s="6"/>
      <c r="H5" s="6"/>
      <c r="I5" s="6"/>
    </row>
    <row r="6" ht="15.9" customHeight="1" spans="1:9">
      <c r="A6" s="5" t="s">
        <v>12</v>
      </c>
      <c r="B6" s="5" t="s">
        <v>13</v>
      </c>
      <c r="C6" s="6" t="s">
        <v>6</v>
      </c>
      <c r="D6" s="6"/>
      <c r="E6" s="6"/>
      <c r="F6" s="6"/>
      <c r="G6" s="6"/>
      <c r="H6" s="6"/>
      <c r="I6" s="6"/>
    </row>
    <row r="7" ht="15.9" customHeight="1" spans="1:9">
      <c r="A7" s="5" t="s">
        <v>14</v>
      </c>
      <c r="B7" s="5" t="s">
        <v>15</v>
      </c>
      <c r="C7" s="8" t="s">
        <v>16</v>
      </c>
      <c r="D7" s="8"/>
      <c r="E7" s="8"/>
      <c r="F7" s="8"/>
      <c r="G7" s="8"/>
      <c r="H7" s="8"/>
      <c r="I7" s="8"/>
    </row>
    <row r="8" ht="15.9" customHeight="1" spans="1:9">
      <c r="A8" s="5" t="s">
        <v>17</v>
      </c>
      <c r="B8" s="5" t="s">
        <v>18</v>
      </c>
      <c r="C8" s="9" t="s">
        <v>19</v>
      </c>
      <c r="D8" s="9"/>
      <c r="E8" s="9"/>
      <c r="F8" s="9"/>
      <c r="G8" s="9"/>
      <c r="H8" s="9"/>
      <c r="I8" s="9"/>
    </row>
    <row r="9" ht="15.9" customHeight="1" spans="1:9">
      <c r="A9" s="5" t="s">
        <v>20</v>
      </c>
      <c r="B9" s="10" t="s">
        <v>21</v>
      </c>
      <c r="C9" s="11" t="s">
        <v>22</v>
      </c>
      <c r="D9" s="12"/>
      <c r="E9" s="12"/>
      <c r="F9" s="12"/>
      <c r="G9" s="12"/>
      <c r="H9" s="12"/>
      <c r="I9" s="13"/>
    </row>
    <row r="10" ht="14" customHeight="1" spans="1:9">
      <c r="A10" s="5"/>
      <c r="B10" s="10"/>
      <c r="C10" s="14" t="s">
        <v>23</v>
      </c>
      <c r="D10" s="15"/>
      <c r="E10" s="15"/>
      <c r="F10" s="15"/>
      <c r="G10" s="15"/>
      <c r="H10" s="15"/>
      <c r="I10" s="16"/>
    </row>
    <row r="11" ht="79" customHeight="1" spans="1:9">
      <c r="A11" s="5"/>
      <c r="B11" s="10"/>
      <c r="C11" s="17" t="s">
        <v>24</v>
      </c>
      <c r="D11" s="18"/>
      <c r="E11" s="18"/>
      <c r="F11" s="18"/>
      <c r="G11" s="18"/>
      <c r="H11" s="18"/>
      <c r="I11" s="19"/>
    </row>
    <row r="12" ht="15.9" customHeight="1" spans="1:9">
      <c r="A12" s="5"/>
      <c r="B12" s="10"/>
      <c r="C12" s="20" t="s">
        <v>25</v>
      </c>
      <c r="D12" s="21"/>
      <c r="E12" s="21"/>
      <c r="F12" s="21"/>
      <c r="G12" s="21"/>
      <c r="H12" s="21"/>
      <c r="I12" s="22"/>
    </row>
    <row r="13" ht="60" customHeight="1" spans="1:9">
      <c r="A13" s="5"/>
      <c r="B13" s="10"/>
      <c r="C13" s="23" t="s">
        <v>26</v>
      </c>
      <c r="D13" s="24"/>
      <c r="E13" s="24"/>
      <c r="F13" s="24"/>
      <c r="G13" s="24"/>
      <c r="H13" s="24"/>
      <c r="I13" s="25"/>
    </row>
    <row r="14" ht="14" customHeight="1" spans="1:9">
      <c r="A14" s="5"/>
      <c r="B14" s="10"/>
      <c r="C14" s="26" t="s">
        <v>27</v>
      </c>
      <c r="D14" s="27"/>
      <c r="E14" s="27"/>
      <c r="F14" s="27"/>
      <c r="G14" s="27"/>
      <c r="H14" s="27"/>
      <c r="I14" s="28"/>
    </row>
    <row r="15" ht="15.9" customHeight="1" spans="1:9">
      <c r="A15" s="5"/>
      <c r="B15" s="10"/>
      <c r="C15" s="23" t="s">
        <v>28</v>
      </c>
      <c r="D15" s="24"/>
      <c r="E15" s="24"/>
      <c r="F15" s="24"/>
      <c r="G15" s="24"/>
      <c r="H15" s="24"/>
      <c r="I15" s="25"/>
    </row>
    <row r="16" ht="15.9" customHeight="1" spans="1:9">
      <c r="A16" s="5"/>
      <c r="B16" s="10"/>
      <c r="C16" s="23" t="s">
        <v>29</v>
      </c>
      <c r="D16" s="24"/>
      <c r="E16" s="24"/>
      <c r="F16" s="24"/>
      <c r="G16" s="24"/>
      <c r="H16" s="24"/>
      <c r="I16" s="25"/>
    </row>
    <row r="17" ht="15.9" customHeight="1" spans="1:9">
      <c r="A17" s="5"/>
      <c r="B17" s="10"/>
      <c r="C17" s="23" t="s">
        <v>30</v>
      </c>
      <c r="D17" s="24"/>
      <c r="E17" s="24"/>
      <c r="F17" s="24"/>
      <c r="G17" s="24"/>
      <c r="H17" s="24"/>
      <c r="I17" s="25"/>
    </row>
    <row r="18" ht="15.9" customHeight="1" spans="1:9">
      <c r="A18" s="5"/>
      <c r="B18" s="10"/>
      <c r="C18" s="20" t="s">
        <v>31</v>
      </c>
      <c r="D18" s="21"/>
      <c r="E18" s="21"/>
      <c r="F18" s="21"/>
      <c r="G18" s="21"/>
      <c r="H18" s="21"/>
      <c r="I18" s="22"/>
    </row>
    <row r="19" ht="26" customHeight="1" spans="1:9">
      <c r="A19" s="5"/>
      <c r="B19" s="10"/>
      <c r="C19" s="23" t="s">
        <v>32</v>
      </c>
      <c r="D19" s="24"/>
      <c r="E19" s="24"/>
      <c r="F19" s="24"/>
      <c r="G19" s="24"/>
      <c r="H19" s="24"/>
      <c r="I19" s="25"/>
    </row>
    <row r="20" ht="15.9" customHeight="1" spans="1:9">
      <c r="A20" s="5"/>
      <c r="B20" s="10"/>
      <c r="C20" s="23" t="s">
        <v>33</v>
      </c>
      <c r="D20" s="24"/>
      <c r="E20" s="24"/>
      <c r="F20" s="24"/>
      <c r="G20" s="24"/>
      <c r="H20" s="24"/>
      <c r="I20" s="25"/>
    </row>
    <row r="21" ht="15.9" customHeight="1" spans="1:9">
      <c r="A21" s="5"/>
      <c r="B21" s="10"/>
      <c r="C21" s="29" t="s">
        <v>34</v>
      </c>
      <c r="D21" s="30"/>
      <c r="E21" s="30"/>
      <c r="F21" s="30"/>
      <c r="G21" s="30"/>
      <c r="H21" s="30"/>
      <c r="I21" s="31"/>
    </row>
    <row r="22" ht="15.9" customHeight="1" spans="1:9">
      <c r="A22" s="5" t="s">
        <v>35</v>
      </c>
      <c r="B22" s="5" t="s">
        <v>36</v>
      </c>
      <c r="C22" s="5" t="s">
        <v>37</v>
      </c>
      <c r="D22" s="5" t="s">
        <v>38</v>
      </c>
      <c r="E22" s="5" t="s">
        <v>39</v>
      </c>
      <c r="F22" s="5" t="s">
        <v>40</v>
      </c>
      <c r="G22" s="5" t="s">
        <v>41</v>
      </c>
      <c r="H22" s="5"/>
      <c r="I22" s="5"/>
    </row>
    <row r="23" ht="15.9" customHeight="1" spans="1:9">
      <c r="A23" s="5"/>
      <c r="B23" s="5"/>
      <c r="C23" s="5"/>
      <c r="D23" s="5"/>
      <c r="E23" s="5"/>
      <c r="F23" s="5"/>
      <c r="G23" s="5" t="s">
        <v>42</v>
      </c>
      <c r="H23" s="5" t="s">
        <v>43</v>
      </c>
      <c r="I23" s="5"/>
    </row>
    <row r="24" ht="14" customHeight="1" spans="1:9">
      <c r="A24" s="5"/>
      <c r="B24" s="5"/>
      <c r="C24" s="5"/>
      <c r="D24" s="5"/>
      <c r="E24" s="5"/>
      <c r="F24" s="5"/>
      <c r="G24" s="5"/>
      <c r="H24" s="5" t="s">
        <v>44</v>
      </c>
      <c r="I24" s="5" t="s">
        <v>45</v>
      </c>
    </row>
    <row r="25" ht="26" customHeight="1" spans="1:9">
      <c r="A25" s="5"/>
      <c r="B25" s="5"/>
      <c r="C25" s="5"/>
      <c r="D25" s="5"/>
      <c r="E25" s="5"/>
      <c r="F25" s="5"/>
      <c r="G25" s="5"/>
      <c r="H25" s="5"/>
      <c r="I25" s="5"/>
    </row>
    <row r="26" ht="37" customHeight="1" spans="1:9">
      <c r="A26" s="32">
        <v>1</v>
      </c>
      <c r="B26" s="32" t="s">
        <v>46</v>
      </c>
      <c r="C26" s="33"/>
      <c r="D26" s="32"/>
      <c r="E26" s="32"/>
      <c r="F26" s="32"/>
      <c r="G26" s="32">
        <v>400</v>
      </c>
      <c r="H26" s="32">
        <v>200</v>
      </c>
      <c r="I26" s="32">
        <v>200</v>
      </c>
    </row>
    <row r="27" s="1" customFormat="1" ht="37" customHeight="1" spans="1:9">
      <c r="A27" s="5">
        <v>1.1</v>
      </c>
      <c r="B27" s="5" t="s">
        <v>47</v>
      </c>
      <c r="C27" s="6" t="s">
        <v>48</v>
      </c>
      <c r="D27" s="5">
        <v>2000</v>
      </c>
      <c r="E27" s="5" t="s">
        <v>49</v>
      </c>
      <c r="F27" s="5">
        <v>500</v>
      </c>
      <c r="G27" s="5">
        <v>100</v>
      </c>
      <c r="H27" s="5"/>
      <c r="I27" s="5">
        <v>100</v>
      </c>
    </row>
    <row r="28" ht="64" customHeight="1" spans="1:9">
      <c r="A28" s="5">
        <v>1.2</v>
      </c>
      <c r="B28" s="5" t="s">
        <v>50</v>
      </c>
      <c r="C28" s="6" t="s">
        <v>51</v>
      </c>
      <c r="D28" s="5">
        <v>2000</v>
      </c>
      <c r="E28" s="5" t="s">
        <v>49</v>
      </c>
      <c r="F28" s="5">
        <f>G28*10000/2000</f>
        <v>617.7</v>
      </c>
      <c r="G28" s="5">
        <v>123.54</v>
      </c>
      <c r="H28" s="5">
        <f>G28-I28</f>
        <v>68.54</v>
      </c>
      <c r="I28" s="5">
        <v>55</v>
      </c>
    </row>
    <row r="29" ht="74" customHeight="1" spans="1:9">
      <c r="A29" s="5">
        <v>1.3</v>
      </c>
      <c r="B29" s="5" t="s">
        <v>52</v>
      </c>
      <c r="C29" s="6" t="s">
        <v>53</v>
      </c>
      <c r="D29" s="5">
        <v>6</v>
      </c>
      <c r="E29" s="5" t="s">
        <v>54</v>
      </c>
      <c r="F29" s="5">
        <v>86000</v>
      </c>
      <c r="G29" s="5">
        <f>D29*F29/10000</f>
        <v>51.6</v>
      </c>
      <c r="H29" s="5">
        <v>51.6</v>
      </c>
      <c r="I29" s="5">
        <v>0</v>
      </c>
    </row>
    <row r="30" ht="60" customHeight="1" spans="1:9">
      <c r="A30" s="5">
        <v>1.4</v>
      </c>
      <c r="B30" s="5" t="s">
        <v>55</v>
      </c>
      <c r="C30" s="6" t="s">
        <v>56</v>
      </c>
      <c r="D30" s="5">
        <v>6</v>
      </c>
      <c r="E30" s="5" t="s">
        <v>54</v>
      </c>
      <c r="F30" s="5">
        <v>37800</v>
      </c>
      <c r="G30" s="5">
        <f>D30*F30/10000</f>
        <v>22.68</v>
      </c>
      <c r="H30" s="5">
        <v>22.68</v>
      </c>
      <c r="I30" s="5">
        <v>0</v>
      </c>
    </row>
    <row r="31" ht="74" customHeight="1" spans="1:9">
      <c r="A31" s="5">
        <v>1.5</v>
      </c>
      <c r="B31" s="5" t="s">
        <v>57</v>
      </c>
      <c r="C31" s="6" t="s">
        <v>58</v>
      </c>
      <c r="D31" s="5">
        <v>36</v>
      </c>
      <c r="E31" s="5" t="s">
        <v>59</v>
      </c>
      <c r="F31" s="5">
        <v>3100</v>
      </c>
      <c r="G31" s="5">
        <f>D31*F31/10000</f>
        <v>11.16</v>
      </c>
      <c r="H31" s="5">
        <v>11.16</v>
      </c>
      <c r="I31" s="5">
        <v>0</v>
      </c>
    </row>
    <row r="32" ht="81" customHeight="1" spans="1:9">
      <c r="A32" s="5">
        <v>1.6</v>
      </c>
      <c r="B32" s="5" t="s">
        <v>60</v>
      </c>
      <c r="C32" s="6" t="s">
        <v>61</v>
      </c>
      <c r="D32" s="5">
        <v>6</v>
      </c>
      <c r="E32" s="5" t="s">
        <v>54</v>
      </c>
      <c r="F32" s="5">
        <v>28100</v>
      </c>
      <c r="G32" s="5">
        <f>D32*F32/10000</f>
        <v>16.86</v>
      </c>
      <c r="H32" s="5">
        <v>16.86</v>
      </c>
      <c r="I32" s="5">
        <v>0</v>
      </c>
    </row>
    <row r="33" ht="55" customHeight="1" spans="1:9">
      <c r="A33" s="5">
        <v>1.7</v>
      </c>
      <c r="B33" s="5" t="s">
        <v>62</v>
      </c>
      <c r="C33" s="6" t="s">
        <v>63</v>
      </c>
      <c r="D33" s="5">
        <v>2</v>
      </c>
      <c r="E33" s="5" t="s">
        <v>64</v>
      </c>
      <c r="F33" s="5">
        <v>145800</v>
      </c>
      <c r="G33" s="5">
        <f>D33*F33/10000</f>
        <v>29.16</v>
      </c>
      <c r="H33" s="5">
        <v>29.16</v>
      </c>
      <c r="I33" s="5">
        <v>0</v>
      </c>
    </row>
    <row r="34" ht="27" customHeight="1" spans="1:9">
      <c r="A34" s="5">
        <v>1.8</v>
      </c>
      <c r="B34" s="5" t="s">
        <v>65</v>
      </c>
      <c r="C34" s="6" t="s">
        <v>66</v>
      </c>
      <c r="D34" s="5">
        <v>1000</v>
      </c>
      <c r="E34" s="5" t="s">
        <v>67</v>
      </c>
      <c r="F34" s="5">
        <v>300</v>
      </c>
      <c r="G34" s="5">
        <v>30</v>
      </c>
      <c r="H34" s="5"/>
      <c r="I34" s="5">
        <v>30</v>
      </c>
    </row>
    <row r="35" ht="27" customHeight="1" spans="1:9">
      <c r="A35" s="5">
        <v>1.9</v>
      </c>
      <c r="B35" s="5" t="s">
        <v>68</v>
      </c>
      <c r="C35" s="6" t="s">
        <v>69</v>
      </c>
      <c r="D35" s="5">
        <v>500</v>
      </c>
      <c r="E35" s="5" t="s">
        <v>67</v>
      </c>
      <c r="F35" s="5">
        <v>300</v>
      </c>
      <c r="G35" s="5">
        <v>15</v>
      </c>
      <c r="H35" s="5"/>
      <c r="I35" s="5">
        <v>15</v>
      </c>
    </row>
    <row r="36" ht="36" customHeight="1" spans="1:9">
      <c r="A36" s="32">
        <v>2</v>
      </c>
      <c r="B36" s="32" t="s">
        <v>70</v>
      </c>
      <c r="C36" s="33"/>
      <c r="D36" s="32"/>
      <c r="E36" s="32"/>
      <c r="F36" s="32"/>
      <c r="G36" s="34">
        <v>6420</v>
      </c>
      <c r="H36" s="34">
        <v>3210</v>
      </c>
      <c r="I36" s="34">
        <v>3210</v>
      </c>
    </row>
    <row r="37" ht="36" customHeight="1" spans="1:9">
      <c r="A37" s="32">
        <v>2.1</v>
      </c>
      <c r="B37" s="32" t="s">
        <v>71</v>
      </c>
      <c r="C37" s="33"/>
      <c r="D37" s="32"/>
      <c r="E37" s="32"/>
      <c r="F37" s="32"/>
      <c r="G37" s="32">
        <v>6120</v>
      </c>
      <c r="H37" s="32">
        <v>3060</v>
      </c>
      <c r="I37" s="32">
        <v>3060</v>
      </c>
    </row>
    <row r="38" ht="15" customHeight="1" spans="1:9">
      <c r="A38" s="5" t="s">
        <v>72</v>
      </c>
      <c r="B38" s="5" t="s">
        <v>73</v>
      </c>
      <c r="C38" s="5" t="s">
        <v>74</v>
      </c>
      <c r="D38" s="5">
        <v>77000</v>
      </c>
      <c r="E38" s="5" t="s">
        <v>67</v>
      </c>
      <c r="F38" s="5">
        <v>618.18</v>
      </c>
      <c r="G38" s="5">
        <f>H38+I38</f>
        <v>4760</v>
      </c>
      <c r="H38" s="5">
        <v>3060</v>
      </c>
      <c r="I38" s="5">
        <v>1700</v>
      </c>
    </row>
    <row r="39" ht="27" customHeight="1" spans="1:9">
      <c r="A39" s="5"/>
      <c r="B39" s="5"/>
      <c r="C39" s="5"/>
      <c r="D39" s="5"/>
      <c r="E39" s="5"/>
      <c r="F39" s="5"/>
      <c r="G39" s="5"/>
      <c r="H39" s="5" t="s">
        <v>75</v>
      </c>
      <c r="I39" s="5" t="s">
        <v>76</v>
      </c>
    </row>
    <row r="40" ht="40" customHeight="1" spans="1:9">
      <c r="A40" s="5" t="s">
        <v>77</v>
      </c>
      <c r="B40" s="5" t="s">
        <v>78</v>
      </c>
      <c r="C40" s="5" t="s">
        <v>79</v>
      </c>
      <c r="D40" s="5">
        <v>5500</v>
      </c>
      <c r="E40" s="5" t="s">
        <v>67</v>
      </c>
      <c r="F40" s="5">
        <v>760</v>
      </c>
      <c r="G40" s="5">
        <v>429</v>
      </c>
      <c r="H40" s="5">
        <v>0</v>
      </c>
      <c r="I40" s="5">
        <v>429</v>
      </c>
    </row>
    <row r="41" ht="40" customHeight="1" spans="1:9">
      <c r="A41" s="5" t="s">
        <v>80</v>
      </c>
      <c r="B41" s="5" t="s">
        <v>81</v>
      </c>
      <c r="C41" s="5" t="s">
        <v>82</v>
      </c>
      <c r="D41" s="5">
        <v>252</v>
      </c>
      <c r="E41" s="5" t="s">
        <v>67</v>
      </c>
      <c r="F41" s="5">
        <v>2200</v>
      </c>
      <c r="G41" s="5">
        <v>55.44</v>
      </c>
      <c r="H41" s="5">
        <v>0</v>
      </c>
      <c r="I41" s="5">
        <v>55.44</v>
      </c>
    </row>
    <row r="42" ht="36" customHeight="1" spans="1:9">
      <c r="A42" s="5" t="s">
        <v>83</v>
      </c>
      <c r="B42" s="5" t="s">
        <v>84</v>
      </c>
      <c r="C42" s="5" t="s">
        <v>85</v>
      </c>
      <c r="D42" s="5">
        <v>87.5</v>
      </c>
      <c r="E42" s="5" t="s">
        <v>67</v>
      </c>
      <c r="F42" s="5">
        <v>2000</v>
      </c>
      <c r="G42" s="5">
        <v>17.5</v>
      </c>
      <c r="H42" s="5">
        <v>0</v>
      </c>
      <c r="I42" s="5">
        <v>17.5</v>
      </c>
    </row>
    <row r="43" ht="39" customHeight="1" spans="1:9">
      <c r="A43" s="5" t="s">
        <v>86</v>
      </c>
      <c r="B43" s="5" t="s">
        <v>87</v>
      </c>
      <c r="C43" s="5" t="s">
        <v>85</v>
      </c>
      <c r="D43" s="5">
        <v>87.5</v>
      </c>
      <c r="E43" s="5" t="s">
        <v>67</v>
      </c>
      <c r="F43" s="5">
        <v>2200</v>
      </c>
      <c r="G43" s="5">
        <v>19.25</v>
      </c>
      <c r="H43" s="5">
        <v>0</v>
      </c>
      <c r="I43" s="5">
        <v>19.25</v>
      </c>
    </row>
    <row r="44" ht="42" customHeight="1" spans="1:9">
      <c r="A44" s="5" t="s">
        <v>88</v>
      </c>
      <c r="B44" s="5" t="s">
        <v>89</v>
      </c>
      <c r="C44" s="5" t="s">
        <v>90</v>
      </c>
      <c r="D44" s="5"/>
      <c r="E44" s="5" t="s">
        <v>67</v>
      </c>
      <c r="F44" s="5">
        <v>2000</v>
      </c>
      <c r="G44" s="5">
        <v>40</v>
      </c>
      <c r="H44" s="5">
        <v>0</v>
      </c>
      <c r="I44" s="5">
        <v>40</v>
      </c>
    </row>
    <row r="45" s="2" customFormat="1" ht="42" customHeight="1" spans="1:9">
      <c r="A45" s="5" t="s">
        <v>91</v>
      </c>
      <c r="B45" s="5" t="s">
        <v>92</v>
      </c>
      <c r="C45" s="5"/>
      <c r="D45" s="5">
        <v>1</v>
      </c>
      <c r="E45" s="5" t="s">
        <v>93</v>
      </c>
      <c r="F45" s="5"/>
      <c r="G45" s="5">
        <f>SUM(G46:G53)</f>
        <v>798.81</v>
      </c>
      <c r="H45" s="5">
        <v>0</v>
      </c>
      <c r="I45" s="5">
        <f>SUM(I46:I53)</f>
        <v>798.81</v>
      </c>
    </row>
    <row r="46" ht="42" customHeight="1" spans="1:9">
      <c r="A46" s="5" t="s">
        <v>94</v>
      </c>
      <c r="B46" s="5" t="s">
        <v>95</v>
      </c>
      <c r="C46" s="5"/>
      <c r="D46" s="5">
        <v>8</v>
      </c>
      <c r="E46" s="5" t="s">
        <v>59</v>
      </c>
      <c r="F46" s="5">
        <f>G46*10000/D46</f>
        <v>10500</v>
      </c>
      <c r="G46" s="5">
        <v>8.4</v>
      </c>
      <c r="H46" s="5">
        <v>0</v>
      </c>
      <c r="I46" s="5">
        <v>8.4</v>
      </c>
    </row>
    <row r="47" ht="42" customHeight="1" spans="1:9">
      <c r="A47" s="5" t="s">
        <v>96</v>
      </c>
      <c r="B47" s="5" t="s">
        <v>97</v>
      </c>
      <c r="C47" s="5" t="s">
        <v>98</v>
      </c>
      <c r="D47" s="5">
        <v>1</v>
      </c>
      <c r="E47" s="5" t="s">
        <v>59</v>
      </c>
      <c r="F47" s="5">
        <f>G47*10000</f>
        <v>60000</v>
      </c>
      <c r="G47" s="5">
        <v>6</v>
      </c>
      <c r="H47" s="5">
        <v>0</v>
      </c>
      <c r="I47" s="5">
        <v>6</v>
      </c>
    </row>
    <row r="48" ht="48" customHeight="1" spans="1:9">
      <c r="A48" s="5" t="s">
        <v>99</v>
      </c>
      <c r="B48" s="5" t="s">
        <v>100</v>
      </c>
      <c r="C48" s="5" t="s">
        <v>101</v>
      </c>
      <c r="D48" s="5">
        <v>17834</v>
      </c>
      <c r="E48" s="5" t="s">
        <v>67</v>
      </c>
      <c r="F48" s="5">
        <f>G48*10000/D48</f>
        <v>150</v>
      </c>
      <c r="G48" s="5">
        <v>267.51</v>
      </c>
      <c r="H48" s="5">
        <v>0</v>
      </c>
      <c r="I48" s="5">
        <v>267.51</v>
      </c>
    </row>
    <row r="49" ht="48" customHeight="1" spans="1:9">
      <c r="A49" s="5" t="s">
        <v>102</v>
      </c>
      <c r="B49" s="5" t="s">
        <v>103</v>
      </c>
      <c r="C49" s="5" t="s">
        <v>104</v>
      </c>
      <c r="D49" s="5">
        <v>1</v>
      </c>
      <c r="E49" s="5" t="s">
        <v>93</v>
      </c>
      <c r="F49" s="5">
        <v>2000000</v>
      </c>
      <c r="G49" s="5">
        <v>200</v>
      </c>
      <c r="H49" s="5">
        <v>0</v>
      </c>
      <c r="I49" s="5">
        <v>200</v>
      </c>
    </row>
    <row r="50" ht="48" customHeight="1" spans="1:9">
      <c r="A50" s="5" t="s">
        <v>105</v>
      </c>
      <c r="B50" s="5" t="s">
        <v>106</v>
      </c>
      <c r="C50" s="5" t="s">
        <v>107</v>
      </c>
      <c r="D50" s="5">
        <v>1</v>
      </c>
      <c r="E50" s="5" t="s">
        <v>93</v>
      </c>
      <c r="F50" s="5">
        <v>1500000</v>
      </c>
      <c r="G50" s="5">
        <v>150</v>
      </c>
      <c r="H50" s="5">
        <v>0</v>
      </c>
      <c r="I50" s="5">
        <v>150</v>
      </c>
    </row>
    <row r="51" ht="48" customHeight="1" spans="1:9">
      <c r="A51" s="5" t="s">
        <v>108</v>
      </c>
      <c r="B51" s="5" t="s">
        <v>109</v>
      </c>
      <c r="C51" s="5" t="s">
        <v>110</v>
      </c>
      <c r="D51" s="5">
        <v>1500</v>
      </c>
      <c r="E51" s="5" t="s">
        <v>111</v>
      </c>
      <c r="F51" s="35">
        <f>I51*10000/D51</f>
        <v>466.666666666667</v>
      </c>
      <c r="G51" s="5">
        <v>70</v>
      </c>
      <c r="H51" s="5">
        <v>0</v>
      </c>
      <c r="I51" s="5">
        <v>70</v>
      </c>
    </row>
    <row r="52" ht="48" customHeight="1" spans="1:9">
      <c r="A52" s="5" t="s">
        <v>112</v>
      </c>
      <c r="B52" s="5" t="s">
        <v>113</v>
      </c>
      <c r="C52" s="5" t="s">
        <v>114</v>
      </c>
      <c r="D52" s="5">
        <v>1879</v>
      </c>
      <c r="E52" s="5" t="s">
        <v>111</v>
      </c>
      <c r="F52" s="35">
        <f>G52*10000/D52</f>
        <v>143.161255987227</v>
      </c>
      <c r="G52" s="5">
        <f>42.99-16.09</f>
        <v>26.9</v>
      </c>
      <c r="H52" s="5">
        <v>0</v>
      </c>
      <c r="I52" s="5">
        <f>42.99-16.09</f>
        <v>26.9</v>
      </c>
    </row>
    <row r="53" ht="48" customHeight="1" spans="1:9">
      <c r="A53" s="5" t="s">
        <v>115</v>
      </c>
      <c r="B53" s="5" t="s">
        <v>116</v>
      </c>
      <c r="C53" s="5" t="s">
        <v>117</v>
      </c>
      <c r="D53" s="5">
        <v>173450</v>
      </c>
      <c r="E53" s="5" t="s">
        <v>67</v>
      </c>
      <c r="F53" s="35">
        <f>G53*10000/D53</f>
        <v>4.03574517151917</v>
      </c>
      <c r="G53" s="5">
        <v>70</v>
      </c>
      <c r="H53" s="5">
        <v>0</v>
      </c>
      <c r="I53" s="5">
        <v>70</v>
      </c>
    </row>
    <row r="54" s="1" customFormat="1" ht="45" customHeight="1" spans="1:9">
      <c r="A54" s="32">
        <v>2.2</v>
      </c>
      <c r="B54" s="32" t="s">
        <v>118</v>
      </c>
      <c r="C54" s="32"/>
      <c r="D54" s="32"/>
      <c r="E54" s="32"/>
      <c r="F54" s="36"/>
      <c r="G54" s="32">
        <v>100</v>
      </c>
      <c r="H54" s="32">
        <f>H55+H56+H57+H58</f>
        <v>50</v>
      </c>
      <c r="I54" s="32">
        <f>I55+I56+I57+I58</f>
        <v>50</v>
      </c>
    </row>
    <row r="55" ht="32" customHeight="1" spans="1:9">
      <c r="A55" s="5" t="s">
        <v>119</v>
      </c>
      <c r="B55" s="5" t="s">
        <v>120</v>
      </c>
      <c r="C55" s="5" t="s">
        <v>121</v>
      </c>
      <c r="D55" s="5">
        <v>1</v>
      </c>
      <c r="E55" s="5" t="s">
        <v>64</v>
      </c>
      <c r="F55" s="37">
        <v>460000</v>
      </c>
      <c r="G55" s="5">
        <f>D55*F55/10000</f>
        <v>46</v>
      </c>
      <c r="H55" s="5">
        <v>46</v>
      </c>
      <c r="I55" s="5">
        <v>0</v>
      </c>
    </row>
    <row r="56" customFormat="1" ht="32" customHeight="1" spans="1:9">
      <c r="A56" s="5" t="s">
        <v>122</v>
      </c>
      <c r="B56" s="5" t="s">
        <v>123</v>
      </c>
      <c r="C56" s="5" t="s">
        <v>124</v>
      </c>
      <c r="D56" s="5">
        <v>2</v>
      </c>
      <c r="E56" s="5" t="s">
        <v>64</v>
      </c>
      <c r="F56" s="37">
        <v>63000</v>
      </c>
      <c r="G56" s="5">
        <f>D56*F56/10000</f>
        <v>12.6</v>
      </c>
      <c r="H56" s="5">
        <v>0</v>
      </c>
      <c r="I56" s="5">
        <f>G56</f>
        <v>12.6</v>
      </c>
    </row>
    <row r="57" customFormat="1" ht="32" customHeight="1" spans="1:9">
      <c r="A57" s="5" t="s">
        <v>125</v>
      </c>
      <c r="B57" s="5" t="s">
        <v>126</v>
      </c>
      <c r="C57" s="5" t="s">
        <v>127</v>
      </c>
      <c r="D57" s="5">
        <v>4</v>
      </c>
      <c r="E57" s="5" t="s">
        <v>64</v>
      </c>
      <c r="F57" s="37">
        <v>63500</v>
      </c>
      <c r="G57" s="5">
        <f>D57*F57/10000</f>
        <v>25.4</v>
      </c>
      <c r="H57" s="5">
        <v>0</v>
      </c>
      <c r="I57" s="5">
        <f>G57</f>
        <v>25.4</v>
      </c>
    </row>
    <row r="58" customFormat="1" ht="32" customHeight="1" spans="1:9">
      <c r="A58" s="5" t="s">
        <v>128</v>
      </c>
      <c r="B58" s="5" t="s">
        <v>129</v>
      </c>
      <c r="C58" s="5" t="s">
        <v>130</v>
      </c>
      <c r="D58" s="5">
        <v>4</v>
      </c>
      <c r="E58" s="5" t="s">
        <v>64</v>
      </c>
      <c r="F58" s="37">
        <v>40000</v>
      </c>
      <c r="G58" s="5">
        <f>D58*F58/10000</f>
        <v>16</v>
      </c>
      <c r="H58" s="5">
        <v>4</v>
      </c>
      <c r="I58" s="5">
        <f>G58-H58</f>
        <v>12</v>
      </c>
    </row>
    <row r="59" s="1" customFormat="1" ht="39" customHeight="1" spans="1:9">
      <c r="A59" s="32">
        <v>2.3</v>
      </c>
      <c r="B59" s="32" t="s">
        <v>131</v>
      </c>
      <c r="C59" s="32"/>
      <c r="D59" s="32">
        <v>4</v>
      </c>
      <c r="E59" s="32" t="s">
        <v>132</v>
      </c>
      <c r="F59" s="38"/>
      <c r="G59" s="32">
        <v>200</v>
      </c>
      <c r="H59" s="32">
        <v>100</v>
      </c>
      <c r="I59" s="32">
        <v>100</v>
      </c>
    </row>
    <row r="60" s="2" customFormat="1" ht="65" customHeight="1" spans="1:9">
      <c r="A60" s="5" t="s">
        <v>133</v>
      </c>
      <c r="B60" s="5" t="s">
        <v>131</v>
      </c>
      <c r="C60" s="5" t="s">
        <v>134</v>
      </c>
      <c r="D60" s="5">
        <v>4</v>
      </c>
      <c r="E60" s="5" t="s">
        <v>132</v>
      </c>
      <c r="F60" s="37"/>
      <c r="G60" s="5">
        <v>200</v>
      </c>
      <c r="H60" s="5">
        <v>100</v>
      </c>
      <c r="I60" s="5">
        <v>100</v>
      </c>
    </row>
    <row r="61" s="1" customFormat="1" ht="42" customHeight="1" spans="1:9">
      <c r="A61" s="32">
        <v>3</v>
      </c>
      <c r="B61" s="32" t="s">
        <v>135</v>
      </c>
      <c r="C61" s="32"/>
      <c r="D61" s="32">
        <f>D62</f>
        <v>34600</v>
      </c>
      <c r="E61" s="39" t="s">
        <v>136</v>
      </c>
      <c r="F61" s="32"/>
      <c r="G61" s="34">
        <v>1180</v>
      </c>
      <c r="H61" s="34">
        <v>590</v>
      </c>
      <c r="I61" s="34">
        <v>590</v>
      </c>
    </row>
    <row r="62" s="3" customFormat="1" ht="28" customHeight="1" spans="1:9">
      <c r="A62" s="39">
        <v>3.1</v>
      </c>
      <c r="B62" s="39" t="s">
        <v>137</v>
      </c>
      <c r="C62" s="39" t="s">
        <v>138</v>
      </c>
      <c r="D62" s="39">
        <v>34600</v>
      </c>
      <c r="E62" s="39" t="s">
        <v>136</v>
      </c>
      <c r="F62" s="40">
        <v>260.12</v>
      </c>
      <c r="G62" s="41">
        <v>900</v>
      </c>
      <c r="H62" s="41">
        <v>450</v>
      </c>
      <c r="I62" s="41">
        <v>450</v>
      </c>
    </row>
    <row r="63" s="1" customFormat="1" ht="42" customHeight="1" spans="1:9">
      <c r="A63" s="32">
        <v>3.2</v>
      </c>
      <c r="B63" s="32" t="s">
        <v>139</v>
      </c>
      <c r="C63" s="32"/>
      <c r="D63" s="32"/>
      <c r="E63" s="32"/>
      <c r="F63" s="32"/>
      <c r="G63" s="32">
        <v>280</v>
      </c>
      <c r="H63" s="32">
        <v>140</v>
      </c>
      <c r="I63" s="32">
        <v>140</v>
      </c>
    </row>
    <row r="64" ht="35" customHeight="1" spans="1:9">
      <c r="A64" s="5" t="s">
        <v>140</v>
      </c>
      <c r="B64" s="5" t="s">
        <v>141</v>
      </c>
      <c r="C64" s="5" t="s">
        <v>142</v>
      </c>
      <c r="D64" s="5">
        <v>3000</v>
      </c>
      <c r="E64" s="5" t="s">
        <v>67</v>
      </c>
      <c r="F64" s="5">
        <v>466.67</v>
      </c>
      <c r="G64" s="5">
        <v>140</v>
      </c>
      <c r="H64" s="5">
        <v>140</v>
      </c>
      <c r="I64" s="5">
        <v>0</v>
      </c>
    </row>
    <row r="65" s="2" customFormat="1" ht="39" customHeight="1" spans="1:9">
      <c r="A65" s="5" t="s">
        <v>143</v>
      </c>
      <c r="B65" s="5" t="s">
        <v>144</v>
      </c>
      <c r="C65" s="5"/>
      <c r="D65" s="5"/>
      <c r="E65" s="5"/>
      <c r="F65" s="5"/>
      <c r="G65" s="5">
        <f>H65+I65</f>
        <v>140</v>
      </c>
      <c r="H65" s="5">
        <v>0</v>
      </c>
      <c r="I65" s="5">
        <f>SUM(I66:I68)</f>
        <v>140</v>
      </c>
    </row>
    <row r="66" ht="51" customHeight="1" spans="1:9">
      <c r="A66" s="5" t="s">
        <v>145</v>
      </c>
      <c r="B66" s="5" t="s">
        <v>146</v>
      </c>
      <c r="C66" s="5" t="s">
        <v>147</v>
      </c>
      <c r="D66" s="5">
        <v>6988.1</v>
      </c>
      <c r="E66" s="5" t="s">
        <v>67</v>
      </c>
      <c r="F66" s="5">
        <v>159.21</v>
      </c>
      <c r="G66" s="5">
        <v>111.26</v>
      </c>
      <c r="H66" s="5">
        <v>0</v>
      </c>
      <c r="I66" s="5">
        <v>111.26</v>
      </c>
    </row>
    <row r="67" ht="40" customHeight="1" spans="1:9">
      <c r="A67" s="5" t="s">
        <v>148</v>
      </c>
      <c r="B67" s="5" t="s">
        <v>149</v>
      </c>
      <c r="C67" s="5" t="s">
        <v>150</v>
      </c>
      <c r="D67" s="5">
        <v>1</v>
      </c>
      <c r="E67" s="5" t="s">
        <v>93</v>
      </c>
      <c r="F67" s="5">
        <v>46800</v>
      </c>
      <c r="G67" s="5">
        <v>4.68</v>
      </c>
      <c r="H67" s="5">
        <v>0</v>
      </c>
      <c r="I67" s="5">
        <v>4.68</v>
      </c>
    </row>
    <row r="68" ht="37" customHeight="1" spans="1:9">
      <c r="A68" s="5" t="s">
        <v>151</v>
      </c>
      <c r="B68" s="5" t="s">
        <v>152</v>
      </c>
      <c r="C68" s="5" t="s">
        <v>153</v>
      </c>
      <c r="D68" s="5">
        <v>1</v>
      </c>
      <c r="E68" s="5" t="s">
        <v>93</v>
      </c>
      <c r="F68" s="5">
        <v>240600</v>
      </c>
      <c r="G68" s="5">
        <f>27.06-5.22+2.22</f>
        <v>24.06</v>
      </c>
      <c r="H68" s="5">
        <v>0</v>
      </c>
      <c r="I68" s="5">
        <f>27.06-5.22+2.22</f>
        <v>24.06</v>
      </c>
    </row>
    <row r="69" ht="26" customHeight="1" spans="1:9">
      <c r="A69" s="32">
        <v>4</v>
      </c>
      <c r="B69" s="32" t="s">
        <v>42</v>
      </c>
      <c r="C69" s="32"/>
      <c r="D69" s="32"/>
      <c r="E69" s="32"/>
      <c r="F69" s="32"/>
      <c r="G69" s="32">
        <f>G26+G36+G61</f>
        <v>8000</v>
      </c>
      <c r="H69" s="32">
        <f>H26+H36+H61</f>
        <v>4000</v>
      </c>
      <c r="I69" s="32">
        <f>I26+I36+I61</f>
        <v>4000</v>
      </c>
    </row>
  </sheetData>
  <mergeCells count="41">
    <mergeCell ref="A1:I1"/>
    <mergeCell ref="C2:I2"/>
    <mergeCell ref="C3:I3"/>
    <mergeCell ref="C4:I4"/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C21:I21"/>
    <mergeCell ref="G22:I22"/>
    <mergeCell ref="H23:I23"/>
    <mergeCell ref="A9:A21"/>
    <mergeCell ref="A22:A25"/>
    <mergeCell ref="A38:A39"/>
    <mergeCell ref="B9:B21"/>
    <mergeCell ref="B22:B25"/>
    <mergeCell ref="B38:B39"/>
    <mergeCell ref="C22:C25"/>
    <mergeCell ref="C38:C39"/>
    <mergeCell ref="D22:D25"/>
    <mergeCell ref="D38:D39"/>
    <mergeCell ref="E22:E25"/>
    <mergeCell ref="E38:E39"/>
    <mergeCell ref="F22:F25"/>
    <mergeCell ref="F38:F39"/>
    <mergeCell ref="G23:G25"/>
    <mergeCell ref="G38:G39"/>
    <mergeCell ref="H24:H25"/>
    <mergeCell ref="I24:I25"/>
  </mergeCells>
  <printOptions horizontalCentered="1"/>
  <pageMargins left="0.472222222222222" right="0.472222222222222" top="0.590277777777778" bottom="0.590277777777778" header="0.393055555555556" footer="0.393055555555556"/>
  <pageSetup paperSize="9" scale="90" orientation="portrait" horizontalDpi="600"/>
  <headerFooter/>
  <rowBreaks count="2" manualBreakCount="2">
    <brk id="31" max="16383" man="1"/>
    <brk id="51" max="16383" man="1"/>
  </rowBreaks>
  <customProperties>
    <customPr name="kzj_hastlb" r:id="rId1"/>
  </customProperties>
  <ignoredErrors>
    <ignoredError sqref="F47" formula="1"/>
    <ignoredError sqref="I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</cp:lastModifiedBy>
  <dcterms:created xsi:type="dcterms:W3CDTF">2026-03-23T11:08:00Z</dcterms:created>
  <dcterms:modified xsi:type="dcterms:W3CDTF">2026-06-10T03:15:17Z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811FB1EDE7144F1F8FF26EDEC1DAC73E_13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